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9320" windowHeight="13800" activeTab="0"/>
  </bookViews>
  <sheets>
    <sheet name="Arkusz1" sheetId="1" r:id="rId1"/>
  </sheets>
  <definedNames>
    <definedName name="_xlnm.Print_Area" localSheetId="0">'Arkusz1'!$A$1:$N$41</definedName>
  </definedNames>
  <calcPr fullCalcOnLoad="1"/>
</workbook>
</file>

<file path=xl/sharedStrings.xml><?xml version="1.0" encoding="utf-8"?>
<sst xmlns="http://schemas.openxmlformats.org/spreadsheetml/2006/main" count="51" uniqueCount="47">
  <si>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</si>
  <si>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</si>
  <si>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</si>
  <si>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</si>
  <si>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</si>
  <si>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</si>
  <si>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</si>
  <si>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</si>
  <si>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</si>
  <si>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</si>
  <si>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</si>
  <si>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</si>
  <si>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</si>
  <si>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</si>
  <si>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</si>
  <si>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</si>
  <si>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</si>
  <si>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</si>
  <si>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</si>
  <si>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</si>
  <si>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</si>
  <si>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</si>
  <si>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</si>
  <si>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</si>
  <si>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</si>
  <si>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</si>
  <si>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</si>
  <si>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</si>
  <si>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</si>
  <si>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</si>
  <si>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</si>
  <si>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mb</t>
  </si>
  <si>
    <t>ogółem</t>
  </si>
  <si>
    <t>powierzchnia całkowita (m2)</t>
  </si>
  <si>
    <t>m2/m2</t>
  </si>
  <si>
    <t>cena ogółem netto</t>
  </si>
  <si>
    <t>cena ogółem brutto</t>
  </si>
  <si>
    <t>cena jednostkowa (netto)</t>
  </si>
  <si>
    <t>P7b</t>
  </si>
  <si>
    <t>Śrutowanie</t>
  </si>
  <si>
    <t>oznakowanie cienkowarstwowe</t>
  </si>
  <si>
    <t>oznakowanie grubowarstwowe</t>
  </si>
  <si>
    <t>suma</t>
  </si>
  <si>
    <t>P1e</t>
  </si>
  <si>
    <t>termoznak trójkąt</t>
  </si>
  <si>
    <t>termoznak elipsa</t>
  </si>
  <si>
    <t>Formularz ofertowy wykonania oznakowania poziomego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</si>
</sst>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Arial CE"/>
      <family val="0"/>
    </font>
    <font>
      <sz val="10"/>
      <name val="Calibri"/>
      <family val="2"/>
    </font>
    <font>
      <b/>
      <sz val="14"/>
      <name val="Calibri"/>
      <family val="2"/>
    </font>
    <font>
      <sz val="20"/>
      <name val="Arial CE"/>
      <family val="0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gray0625">
        <bgColor indexed="47"/>
      </patternFill>
    </fill>
    <fill>
      <patternFill patternType="gray0625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33" borderId="24" xfId="0" applyNumberFormat="1" applyFont="1" applyFill="1" applyBorder="1" applyAlignment="1">
      <alignment horizontal="right"/>
    </xf>
    <xf numFmtId="4" fontId="3" fillId="33" borderId="25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26" fillId="2" borderId="0" xfId="15" applyAlignment="1">
      <alignment/>
    </xf>
    <xf numFmtId="2" fontId="26" fillId="2" borderId="0" xfId="15" applyNumberFormat="1" applyAlignment="1">
      <alignment/>
    </xf>
    <xf numFmtId="0" fontId="26" fillId="2" borderId="0" xfId="15" applyAlignment="1">
      <alignment horizontal="right"/>
    </xf>
    <xf numFmtId="4" fontId="26" fillId="7" borderId="0" xfId="15" applyNumberFormat="1" applyFill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3" fillId="34" borderId="26" xfId="0" applyNumberFormat="1" applyFont="1" applyFill="1" applyBorder="1" applyAlignment="1">
      <alignment horizontal="right"/>
    </xf>
    <xf numFmtId="4" fontId="3" fillId="34" borderId="27" xfId="0" applyNumberFormat="1" applyFont="1" applyFill="1" applyBorder="1" applyAlignment="1">
      <alignment horizontal="right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4" fontId="4" fillId="35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5" borderId="32" xfId="0" applyFont="1" applyFill="1" applyBorder="1" applyAlignment="1">
      <alignment horizontal="right"/>
    </xf>
    <xf numFmtId="4" fontId="4" fillId="35" borderId="30" xfId="0" applyNumberFormat="1" applyFont="1" applyFill="1" applyBorder="1" applyAlignment="1">
      <alignment horizontal="right"/>
    </xf>
    <xf numFmtId="4" fontId="7" fillId="33" borderId="3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3" fontId="3" fillId="33" borderId="25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3" fillId="33" borderId="33" xfId="0" applyFont="1" applyFill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4" fontId="3" fillId="33" borderId="35" xfId="0" applyNumberFormat="1" applyFont="1" applyFill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0" fontId="4" fillId="35" borderId="37" xfId="0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3" fontId="3" fillId="33" borderId="38" xfId="0" applyNumberFormat="1" applyFont="1" applyFill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4" fillId="33" borderId="4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4" borderId="31" xfId="0" applyNumberFormat="1" applyFont="1" applyFill="1" applyBorder="1" applyAlignment="1">
      <alignment horizontal="right"/>
    </xf>
    <xf numFmtId="4" fontId="4" fillId="35" borderId="35" xfId="0" applyNumberFormat="1" applyFont="1" applyFill="1" applyBorder="1" applyAlignment="1">
      <alignment/>
    </xf>
    <xf numFmtId="4" fontId="7" fillId="33" borderId="42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/>
    </xf>
    <xf numFmtId="0" fontId="3" fillId="33" borderId="4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" fontId="4" fillId="35" borderId="30" xfId="0" applyNumberFormat="1" applyFont="1" applyFill="1" applyBorder="1" applyAlignment="1">
      <alignment horizontal="right"/>
    </xf>
    <xf numFmtId="0" fontId="2" fillId="36" borderId="35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0" fontId="2" fillId="0" borderId="46" xfId="0" applyFont="1" applyBorder="1" applyAlignment="1">
      <alignment horizontal="center"/>
    </xf>
    <xf numFmtId="0" fontId="26" fillId="2" borderId="0" xfId="15" applyAlignment="1">
      <alignment horizontal="center"/>
    </xf>
    <xf numFmtId="0" fontId="5" fillId="0" borderId="0" xfId="0" applyFont="1" applyAlignment="1">
      <alignment horizontal="center" wrapText="1"/>
    </xf>
    <xf numFmtId="0" fontId="3" fillId="34" borderId="47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 shrinkToFit="1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SheetLayoutView="100" zoomScalePageLayoutView="0" workbookViewId="0" topLeftCell="A7">
      <selection activeCell="A40" sqref="A40:J41"/>
    </sheetView>
  </sheetViews>
  <sheetFormatPr defaultColWidth="9.00390625" defaultRowHeight="12.75"/>
  <cols>
    <col min="1" max="1" width="16.75390625" style="0" customWidth="1"/>
    <col min="2" max="3" width="9.25390625" style="0" bestFit="1" customWidth="1"/>
    <col min="4" max="5" width="11.625" style="0" bestFit="1" customWidth="1"/>
    <col min="6" max="6" width="9.375" style="0" bestFit="1" customWidth="1"/>
    <col min="7" max="7" width="11.25390625" style="0" customWidth="1"/>
    <col min="8" max="8" width="11.625" style="0" customWidth="1"/>
    <col min="9" max="9" width="13.75390625" style="0" customWidth="1"/>
    <col min="10" max="10" width="15.25390625" style="0" customWidth="1"/>
    <col min="11" max="11" width="12.375" style="0" customWidth="1"/>
    <col min="13" max="13" width="15.00390625" style="0" customWidth="1"/>
    <col min="14" max="14" width="13.875" style="0" customWidth="1"/>
  </cols>
  <sheetData>
    <row r="1" spans="1:14" ht="18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7" customHeight="1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3.75" customHeight="1">
      <c r="A3" s="35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5"/>
    </row>
    <row r="4" spans="1:14" ht="32.25" customHeight="1" thickBot="1">
      <c r="A4" s="67"/>
      <c r="B4" s="67"/>
      <c r="C4" s="67"/>
      <c r="D4" s="67"/>
      <c r="E4" s="67"/>
      <c r="F4" s="68"/>
      <c r="G4" s="60" t="s">
        <v>40</v>
      </c>
      <c r="H4" s="61"/>
      <c r="I4" s="61"/>
      <c r="J4" s="62"/>
      <c r="K4" s="71" t="s">
        <v>41</v>
      </c>
      <c r="L4" s="72"/>
      <c r="M4" s="72"/>
      <c r="N4" s="73"/>
    </row>
    <row r="5" spans="1:14" s="1" customFormat="1" ht="20.25" customHeight="1">
      <c r="A5" s="83" t="s">
        <v>0</v>
      </c>
      <c r="B5" s="87" t="s">
        <v>1</v>
      </c>
      <c r="C5" s="88"/>
      <c r="D5" s="89"/>
      <c r="E5" s="75" t="s">
        <v>3</v>
      </c>
      <c r="F5" s="57"/>
      <c r="G5" s="63" t="s">
        <v>33</v>
      </c>
      <c r="H5" s="78" t="s">
        <v>37</v>
      </c>
      <c r="I5" s="76" t="s">
        <v>35</v>
      </c>
      <c r="J5" s="77" t="s">
        <v>36</v>
      </c>
      <c r="K5" s="63" t="s">
        <v>33</v>
      </c>
      <c r="L5" s="86" t="s">
        <v>37</v>
      </c>
      <c r="M5" s="69" t="s">
        <v>35</v>
      </c>
      <c r="N5" s="57" t="s">
        <v>36</v>
      </c>
    </row>
    <row r="6" spans="1:14" s="1" customFormat="1" ht="21" customHeight="1" thickBot="1">
      <c r="A6" s="84"/>
      <c r="B6" s="2" t="s">
        <v>30</v>
      </c>
      <c r="C6" s="3" t="s">
        <v>26</v>
      </c>
      <c r="D6" s="38" t="s">
        <v>34</v>
      </c>
      <c r="E6" s="4" t="s">
        <v>31</v>
      </c>
      <c r="F6" s="5" t="s">
        <v>4</v>
      </c>
      <c r="G6" s="64"/>
      <c r="H6" s="79"/>
      <c r="I6" s="70"/>
      <c r="J6" s="58"/>
      <c r="K6" s="64"/>
      <c r="L6" s="79"/>
      <c r="M6" s="70"/>
      <c r="N6" s="58"/>
    </row>
    <row r="7" spans="1:14" ht="16.5" thickBot="1">
      <c r="A7" s="26" t="s">
        <v>2</v>
      </c>
      <c r="B7" s="9">
        <v>0.04</v>
      </c>
      <c r="C7" s="10"/>
      <c r="D7" s="11"/>
      <c r="E7" s="43">
        <v>1800</v>
      </c>
      <c r="F7" s="11"/>
      <c r="G7" s="24">
        <f>E7*80%</f>
        <v>1440</v>
      </c>
      <c r="H7" s="46"/>
      <c r="I7" s="47">
        <f>G7*H7</f>
        <v>0</v>
      </c>
      <c r="J7" s="48">
        <f>I7*1.23</f>
        <v>0</v>
      </c>
      <c r="K7" s="24">
        <f>E7*20%</f>
        <v>360</v>
      </c>
      <c r="L7" s="6"/>
      <c r="M7" s="7">
        <f>K7*L7</f>
        <v>0</v>
      </c>
      <c r="N7" s="8">
        <f>M7*1.23</f>
        <v>0</v>
      </c>
    </row>
    <row r="8" spans="1:14" ht="16.5" thickBot="1">
      <c r="A8" s="27" t="s">
        <v>5</v>
      </c>
      <c r="B8" s="12">
        <v>0.12</v>
      </c>
      <c r="C8" s="13"/>
      <c r="D8" s="14"/>
      <c r="E8" s="43">
        <v>700</v>
      </c>
      <c r="F8" s="14"/>
      <c r="G8" s="24">
        <f aca="true" t="shared" si="0" ref="G8:G14">E8*80%</f>
        <v>560</v>
      </c>
      <c r="H8" s="46"/>
      <c r="I8" s="7">
        <f aca="true" t="shared" si="1" ref="I8:I36">G8*H8</f>
        <v>0</v>
      </c>
      <c r="J8" s="8">
        <f aca="true" t="shared" si="2" ref="J8:J37">I8*1.23</f>
        <v>0</v>
      </c>
      <c r="K8" s="24">
        <f aca="true" t="shared" si="3" ref="K8:K14">E8*20%</f>
        <v>140</v>
      </c>
      <c r="L8" s="6"/>
      <c r="M8" s="7">
        <f>K8*L8</f>
        <v>0</v>
      </c>
      <c r="N8" s="8">
        <f aca="true" t="shared" si="4" ref="N8:N36">M8*1.23</f>
        <v>0</v>
      </c>
    </row>
    <row r="9" spans="1:14" ht="16.5" thickBot="1">
      <c r="A9" s="27" t="s">
        <v>6</v>
      </c>
      <c r="B9" s="12">
        <v>0.06</v>
      </c>
      <c r="C9" s="13"/>
      <c r="D9" s="14"/>
      <c r="E9" s="43">
        <v>350</v>
      </c>
      <c r="F9" s="14"/>
      <c r="G9" s="24">
        <f t="shared" si="0"/>
        <v>280</v>
      </c>
      <c r="H9" s="46"/>
      <c r="I9" s="7">
        <f t="shared" si="1"/>
        <v>0</v>
      </c>
      <c r="J9" s="8">
        <f t="shared" si="2"/>
        <v>0</v>
      </c>
      <c r="K9" s="24">
        <f t="shared" si="3"/>
        <v>70</v>
      </c>
      <c r="L9" s="6"/>
      <c r="M9" s="7">
        <f aca="true" t="shared" si="5" ref="M9:M36">K9*L9</f>
        <v>0</v>
      </c>
      <c r="N9" s="8">
        <f t="shared" si="4"/>
        <v>0</v>
      </c>
    </row>
    <row r="10" spans="1:14" ht="16.5" thickBot="1">
      <c r="A10" s="27" t="s">
        <v>43</v>
      </c>
      <c r="B10" s="12">
        <v>0.12</v>
      </c>
      <c r="C10" s="13"/>
      <c r="D10" s="14"/>
      <c r="E10" s="43">
        <v>350</v>
      </c>
      <c r="F10" s="14"/>
      <c r="G10" s="24">
        <f t="shared" si="0"/>
        <v>280</v>
      </c>
      <c r="H10" s="46"/>
      <c r="I10" s="7">
        <f t="shared" si="1"/>
        <v>0</v>
      </c>
      <c r="J10" s="8">
        <f t="shared" si="2"/>
        <v>0</v>
      </c>
      <c r="K10" s="24">
        <f t="shared" si="3"/>
        <v>70</v>
      </c>
      <c r="L10" s="6"/>
      <c r="M10" s="7">
        <f t="shared" si="5"/>
        <v>0</v>
      </c>
      <c r="N10" s="8">
        <f t="shared" si="4"/>
        <v>0</v>
      </c>
    </row>
    <row r="11" spans="1:14" ht="16.5" thickBot="1">
      <c r="A11" s="27" t="s">
        <v>7</v>
      </c>
      <c r="B11" s="12">
        <v>0.18</v>
      </c>
      <c r="C11" s="13"/>
      <c r="D11" s="14"/>
      <c r="E11" s="43">
        <v>300</v>
      </c>
      <c r="F11" s="14"/>
      <c r="G11" s="24">
        <f t="shared" si="0"/>
        <v>240</v>
      </c>
      <c r="H11" s="46"/>
      <c r="I11" s="7">
        <f t="shared" si="1"/>
        <v>0</v>
      </c>
      <c r="J11" s="8">
        <f t="shared" si="2"/>
        <v>0</v>
      </c>
      <c r="K11" s="24">
        <f t="shared" si="3"/>
        <v>60</v>
      </c>
      <c r="L11" s="6"/>
      <c r="M11" s="7">
        <f t="shared" si="5"/>
        <v>0</v>
      </c>
      <c r="N11" s="8">
        <f t="shared" si="4"/>
        <v>0</v>
      </c>
    </row>
    <row r="12" spans="1:14" ht="16.5" thickBot="1">
      <c r="A12" s="27" t="s">
        <v>8</v>
      </c>
      <c r="B12" s="12">
        <v>0.24</v>
      </c>
      <c r="C12" s="13"/>
      <c r="D12" s="14"/>
      <c r="E12" s="43">
        <v>1800</v>
      </c>
      <c r="F12" s="14"/>
      <c r="G12" s="24">
        <f t="shared" si="0"/>
        <v>1440</v>
      </c>
      <c r="H12" s="46"/>
      <c r="I12" s="7">
        <f t="shared" si="1"/>
        <v>0</v>
      </c>
      <c r="J12" s="8">
        <f t="shared" si="2"/>
        <v>0</v>
      </c>
      <c r="K12" s="24">
        <f t="shared" si="3"/>
        <v>360</v>
      </c>
      <c r="L12" s="6"/>
      <c r="M12" s="7">
        <f t="shared" si="5"/>
        <v>0</v>
      </c>
      <c r="N12" s="8">
        <f t="shared" si="4"/>
        <v>0</v>
      </c>
    </row>
    <row r="13" spans="1:14" ht="16.5" thickBot="1">
      <c r="A13" s="27" t="s">
        <v>9</v>
      </c>
      <c r="B13" s="12">
        <v>0.12</v>
      </c>
      <c r="C13" s="13"/>
      <c r="D13" s="14"/>
      <c r="E13" s="43">
        <v>160</v>
      </c>
      <c r="F13" s="14"/>
      <c r="G13" s="24">
        <f t="shared" si="0"/>
        <v>128</v>
      </c>
      <c r="H13" s="46"/>
      <c r="I13" s="7">
        <f t="shared" si="1"/>
        <v>0</v>
      </c>
      <c r="J13" s="8">
        <f t="shared" si="2"/>
        <v>0</v>
      </c>
      <c r="K13" s="24">
        <f t="shared" si="3"/>
        <v>32</v>
      </c>
      <c r="L13" s="6"/>
      <c r="M13" s="7">
        <f t="shared" si="5"/>
        <v>0</v>
      </c>
      <c r="N13" s="8">
        <f t="shared" si="4"/>
        <v>0</v>
      </c>
    </row>
    <row r="14" spans="1:14" ht="16.5" thickBot="1">
      <c r="A14" s="27" t="s">
        <v>38</v>
      </c>
      <c r="B14" s="12">
        <v>0.24</v>
      </c>
      <c r="C14" s="13"/>
      <c r="D14" s="14"/>
      <c r="E14" s="43">
        <v>250</v>
      </c>
      <c r="F14" s="14"/>
      <c r="G14" s="24">
        <f t="shared" si="0"/>
        <v>200</v>
      </c>
      <c r="H14" s="46"/>
      <c r="I14" s="7">
        <f t="shared" si="1"/>
        <v>0</v>
      </c>
      <c r="J14" s="8">
        <f t="shared" si="2"/>
        <v>0</v>
      </c>
      <c r="K14" s="24">
        <f t="shared" si="3"/>
        <v>50</v>
      </c>
      <c r="L14" s="6"/>
      <c r="M14" s="7">
        <f t="shared" si="5"/>
        <v>0</v>
      </c>
      <c r="N14" s="8">
        <f t="shared" si="4"/>
        <v>0</v>
      </c>
    </row>
    <row r="15" spans="1:14" ht="16.5" thickBot="1">
      <c r="A15" s="27" t="s">
        <v>15</v>
      </c>
      <c r="B15" s="15"/>
      <c r="C15" s="16">
        <v>1.21</v>
      </c>
      <c r="D15" s="14"/>
      <c r="E15" s="15"/>
      <c r="F15" s="36">
        <v>105</v>
      </c>
      <c r="G15" s="25">
        <f>(F15*70%)*1.21</f>
        <v>88.935</v>
      </c>
      <c r="H15" s="46"/>
      <c r="I15" s="7">
        <f t="shared" si="1"/>
        <v>0</v>
      </c>
      <c r="J15" s="8">
        <f t="shared" si="2"/>
        <v>0</v>
      </c>
      <c r="K15" s="25">
        <f>(F15*30%)*1.21</f>
        <v>38.115</v>
      </c>
      <c r="L15" s="6"/>
      <c r="M15" s="7">
        <f t="shared" si="5"/>
        <v>0</v>
      </c>
      <c r="N15" s="8">
        <f t="shared" si="4"/>
        <v>0</v>
      </c>
    </row>
    <row r="16" spans="1:14" ht="16.5" thickBot="1">
      <c r="A16" s="27" t="s">
        <v>16</v>
      </c>
      <c r="B16" s="15"/>
      <c r="C16" s="16">
        <v>1.49</v>
      </c>
      <c r="D16" s="14"/>
      <c r="E16" s="15"/>
      <c r="F16" s="36">
        <v>90</v>
      </c>
      <c r="G16" s="25">
        <f>(F16*70%)*1.49</f>
        <v>93.86999999999999</v>
      </c>
      <c r="H16" s="46"/>
      <c r="I16" s="7">
        <f t="shared" si="1"/>
        <v>0</v>
      </c>
      <c r="J16" s="8">
        <f t="shared" si="2"/>
        <v>0</v>
      </c>
      <c r="K16" s="25">
        <f>(F16*30%)*1.49</f>
        <v>40.23</v>
      </c>
      <c r="L16" s="6"/>
      <c r="M16" s="7">
        <f t="shared" si="5"/>
        <v>0</v>
      </c>
      <c r="N16" s="8">
        <f t="shared" si="4"/>
        <v>0</v>
      </c>
    </row>
    <row r="17" spans="1:14" ht="16.5" thickBot="1">
      <c r="A17" s="27" t="s">
        <v>17</v>
      </c>
      <c r="B17" s="15"/>
      <c r="C17" s="16">
        <v>1.49</v>
      </c>
      <c r="D17" s="14"/>
      <c r="E17" s="15"/>
      <c r="F17" s="36">
        <v>95</v>
      </c>
      <c r="G17" s="25">
        <f>(F17*70%)*1.49</f>
        <v>99.085</v>
      </c>
      <c r="H17" s="46"/>
      <c r="I17" s="7">
        <f t="shared" si="1"/>
        <v>0</v>
      </c>
      <c r="J17" s="8">
        <f t="shared" si="2"/>
        <v>0</v>
      </c>
      <c r="K17" s="25">
        <f>(F17*30%)*1.49</f>
        <v>42.464999999999996</v>
      </c>
      <c r="L17" s="6"/>
      <c r="M17" s="7">
        <f t="shared" si="5"/>
        <v>0</v>
      </c>
      <c r="N17" s="8">
        <f t="shared" si="4"/>
        <v>0</v>
      </c>
    </row>
    <row r="18" spans="1:14" ht="16.5" thickBot="1">
      <c r="A18" s="27" t="s">
        <v>18</v>
      </c>
      <c r="B18" s="15"/>
      <c r="C18" s="16">
        <v>2.19</v>
      </c>
      <c r="D18" s="14"/>
      <c r="E18" s="15"/>
      <c r="F18" s="36">
        <v>30</v>
      </c>
      <c r="G18" s="25">
        <f>(F18*70%)*2.19</f>
        <v>45.99</v>
      </c>
      <c r="H18" s="46"/>
      <c r="I18" s="7">
        <f t="shared" si="1"/>
        <v>0</v>
      </c>
      <c r="J18" s="8">
        <f t="shared" si="2"/>
        <v>0</v>
      </c>
      <c r="K18" s="25">
        <f>(F18*30%)*2.19</f>
        <v>19.71</v>
      </c>
      <c r="L18" s="6"/>
      <c r="M18" s="7">
        <f t="shared" si="5"/>
        <v>0</v>
      </c>
      <c r="N18" s="8">
        <f t="shared" si="4"/>
        <v>0</v>
      </c>
    </row>
    <row r="19" spans="1:14" ht="16.5" thickBot="1">
      <c r="A19" s="27" t="s">
        <v>19</v>
      </c>
      <c r="B19" s="15"/>
      <c r="C19" s="16">
        <v>2.19</v>
      </c>
      <c r="D19" s="14"/>
      <c r="E19" s="15"/>
      <c r="F19" s="36">
        <v>30</v>
      </c>
      <c r="G19" s="25">
        <f>(F19*70%)*2.19</f>
        <v>45.99</v>
      </c>
      <c r="H19" s="46"/>
      <c r="I19" s="7">
        <f t="shared" si="1"/>
        <v>0</v>
      </c>
      <c r="J19" s="8">
        <f t="shared" si="2"/>
        <v>0</v>
      </c>
      <c r="K19" s="25">
        <f>(F19*30%)*2.19</f>
        <v>19.71</v>
      </c>
      <c r="L19" s="6"/>
      <c r="M19" s="7">
        <f t="shared" si="5"/>
        <v>0</v>
      </c>
      <c r="N19" s="8">
        <f t="shared" si="4"/>
        <v>0</v>
      </c>
    </row>
    <row r="20" spans="1:14" ht="16.5" thickBot="1">
      <c r="A20" s="27" t="s">
        <v>20</v>
      </c>
      <c r="B20" s="15"/>
      <c r="C20" s="16">
        <v>2.47</v>
      </c>
      <c r="D20" s="14"/>
      <c r="E20" s="15"/>
      <c r="F20" s="36">
        <v>14</v>
      </c>
      <c r="G20" s="25">
        <f>(F20*70%)*2.47</f>
        <v>24.206</v>
      </c>
      <c r="H20" s="46"/>
      <c r="I20" s="7">
        <f t="shared" si="1"/>
        <v>0</v>
      </c>
      <c r="J20" s="8">
        <f t="shared" si="2"/>
        <v>0</v>
      </c>
      <c r="K20" s="25">
        <f>(F20*30%)*2.47</f>
        <v>10.374</v>
      </c>
      <c r="L20" s="6"/>
      <c r="M20" s="7">
        <f t="shared" si="5"/>
        <v>0</v>
      </c>
      <c r="N20" s="8">
        <f t="shared" si="4"/>
        <v>0</v>
      </c>
    </row>
    <row r="21" spans="1:14" ht="16.5" thickBot="1">
      <c r="A21" s="27" t="s">
        <v>21</v>
      </c>
      <c r="B21" s="15"/>
      <c r="C21" s="16">
        <v>4.15</v>
      </c>
      <c r="D21" s="14"/>
      <c r="E21" s="15"/>
      <c r="F21" s="36">
        <v>25</v>
      </c>
      <c r="G21" s="25">
        <f>(F21*70%)*4.15</f>
        <v>72.625</v>
      </c>
      <c r="H21" s="46"/>
      <c r="I21" s="7">
        <f t="shared" si="1"/>
        <v>0</v>
      </c>
      <c r="J21" s="8">
        <f t="shared" si="2"/>
        <v>0</v>
      </c>
      <c r="K21" s="25">
        <f>(F21*30%)*4.15</f>
        <v>31.125000000000004</v>
      </c>
      <c r="L21" s="6"/>
      <c r="M21" s="7">
        <f t="shared" si="5"/>
        <v>0</v>
      </c>
      <c r="N21" s="8">
        <f t="shared" si="4"/>
        <v>0</v>
      </c>
    </row>
    <row r="22" spans="1:14" ht="16.5" thickBot="1">
      <c r="A22" s="27" t="s">
        <v>22</v>
      </c>
      <c r="B22" s="15"/>
      <c r="C22" s="16">
        <v>4.15</v>
      </c>
      <c r="D22" s="14"/>
      <c r="E22" s="15"/>
      <c r="F22" s="36">
        <v>20</v>
      </c>
      <c r="G22" s="25">
        <f>(F22*70%)*4.15</f>
        <v>58.10000000000001</v>
      </c>
      <c r="H22" s="46"/>
      <c r="I22" s="7">
        <f t="shared" si="1"/>
        <v>0</v>
      </c>
      <c r="J22" s="8">
        <f t="shared" si="2"/>
        <v>0</v>
      </c>
      <c r="K22" s="25">
        <f>(F22*30%)*4.15</f>
        <v>24.900000000000002</v>
      </c>
      <c r="L22" s="6"/>
      <c r="M22" s="7">
        <f t="shared" si="5"/>
        <v>0</v>
      </c>
      <c r="N22" s="8">
        <f t="shared" si="4"/>
        <v>0</v>
      </c>
    </row>
    <row r="23" spans="1:14" ht="16.5" thickBot="1">
      <c r="A23" s="27" t="s">
        <v>10</v>
      </c>
      <c r="B23" s="12">
        <v>2</v>
      </c>
      <c r="C23" s="13"/>
      <c r="D23" s="14"/>
      <c r="E23" s="12">
        <v>5350</v>
      </c>
      <c r="F23" s="37"/>
      <c r="G23" s="25">
        <f>E23*80%</f>
        <v>4280</v>
      </c>
      <c r="H23" s="46"/>
      <c r="I23" s="7">
        <f t="shared" si="1"/>
        <v>0</v>
      </c>
      <c r="J23" s="8">
        <f t="shared" si="2"/>
        <v>0</v>
      </c>
      <c r="K23" s="25">
        <f>E23*20%</f>
        <v>1070</v>
      </c>
      <c r="L23" s="6"/>
      <c r="M23" s="7">
        <f t="shared" si="5"/>
        <v>0</v>
      </c>
      <c r="N23" s="8">
        <f t="shared" si="4"/>
        <v>0</v>
      </c>
    </row>
    <row r="24" spans="1:14" ht="16.5" thickBot="1">
      <c r="A24" s="27" t="s">
        <v>11</v>
      </c>
      <c r="B24" s="12">
        <v>0.5</v>
      </c>
      <c r="C24" s="13"/>
      <c r="D24" s="14"/>
      <c r="E24" s="12">
        <v>250</v>
      </c>
      <c r="F24" s="37"/>
      <c r="G24" s="25">
        <f>E24*80%</f>
        <v>200</v>
      </c>
      <c r="H24" s="46"/>
      <c r="I24" s="7">
        <f t="shared" si="1"/>
        <v>0</v>
      </c>
      <c r="J24" s="8">
        <f t="shared" si="2"/>
        <v>0</v>
      </c>
      <c r="K24" s="25">
        <f>E24*20%</f>
        <v>50</v>
      </c>
      <c r="L24" s="6"/>
      <c r="M24" s="7">
        <f t="shared" si="5"/>
        <v>0</v>
      </c>
      <c r="N24" s="8">
        <f t="shared" si="4"/>
        <v>0</v>
      </c>
    </row>
    <row r="25" spans="1:14" ht="16.5" thickBot="1">
      <c r="A25" s="27" t="s">
        <v>12</v>
      </c>
      <c r="B25" s="12">
        <v>0.5</v>
      </c>
      <c r="C25" s="13"/>
      <c r="D25" s="14"/>
      <c r="E25" s="12">
        <v>250</v>
      </c>
      <c r="F25" s="37"/>
      <c r="G25" s="25">
        <f>E25*80%</f>
        <v>200</v>
      </c>
      <c r="H25" s="46"/>
      <c r="I25" s="7">
        <f t="shared" si="1"/>
        <v>0</v>
      </c>
      <c r="J25" s="8">
        <f t="shared" si="2"/>
        <v>0</v>
      </c>
      <c r="K25" s="25">
        <f>E25*20%</f>
        <v>50</v>
      </c>
      <c r="L25" s="6"/>
      <c r="M25" s="7">
        <f t="shared" si="5"/>
        <v>0</v>
      </c>
      <c r="N25" s="8">
        <f t="shared" si="4"/>
        <v>0</v>
      </c>
    </row>
    <row r="26" spans="1:14" ht="16.5" thickBot="1">
      <c r="A26" s="27" t="s">
        <v>13</v>
      </c>
      <c r="B26" s="12">
        <v>0.2625</v>
      </c>
      <c r="C26" s="13"/>
      <c r="D26" s="14"/>
      <c r="E26" s="12">
        <v>150</v>
      </c>
      <c r="F26" s="37"/>
      <c r="G26" s="25">
        <f>E26*80%</f>
        <v>120</v>
      </c>
      <c r="H26" s="46"/>
      <c r="I26" s="7">
        <f t="shared" si="1"/>
        <v>0</v>
      </c>
      <c r="J26" s="8">
        <f t="shared" si="2"/>
        <v>0</v>
      </c>
      <c r="K26" s="25">
        <f>E26*20%</f>
        <v>30</v>
      </c>
      <c r="L26" s="6"/>
      <c r="M26" s="7">
        <f t="shared" si="5"/>
        <v>0</v>
      </c>
      <c r="N26" s="8">
        <f t="shared" si="4"/>
        <v>0</v>
      </c>
    </row>
    <row r="27" spans="1:14" ht="16.5" thickBot="1">
      <c r="A27" s="27" t="s">
        <v>14</v>
      </c>
      <c r="B27" s="12">
        <v>0.375</v>
      </c>
      <c r="C27" s="13"/>
      <c r="D27" s="14"/>
      <c r="E27" s="12">
        <v>150</v>
      </c>
      <c r="F27" s="37"/>
      <c r="G27" s="25">
        <f>E27*80%</f>
        <v>120</v>
      </c>
      <c r="H27" s="46"/>
      <c r="I27" s="7">
        <f t="shared" si="1"/>
        <v>0</v>
      </c>
      <c r="J27" s="8">
        <f t="shared" si="2"/>
        <v>0</v>
      </c>
      <c r="K27" s="25">
        <f>E27*20%</f>
        <v>30</v>
      </c>
      <c r="L27" s="6"/>
      <c r="M27" s="7">
        <f t="shared" si="5"/>
        <v>0</v>
      </c>
      <c r="N27" s="8">
        <f t="shared" si="4"/>
        <v>0</v>
      </c>
    </row>
    <row r="28" spans="1:14" ht="16.5" thickBot="1">
      <c r="A28" s="27" t="s">
        <v>23</v>
      </c>
      <c r="B28" s="15"/>
      <c r="C28" s="16">
        <v>1.23</v>
      </c>
      <c r="D28" s="14"/>
      <c r="E28" s="15"/>
      <c r="F28" s="36">
        <v>30</v>
      </c>
      <c r="G28" s="25">
        <f>(F28*70%)*1.23</f>
        <v>25.83</v>
      </c>
      <c r="H28" s="46"/>
      <c r="I28" s="7">
        <f t="shared" si="1"/>
        <v>0</v>
      </c>
      <c r="J28" s="8">
        <f t="shared" si="2"/>
        <v>0</v>
      </c>
      <c r="K28" s="25">
        <f>(F28*30%)*1.23</f>
        <v>11.07</v>
      </c>
      <c r="L28" s="6"/>
      <c r="M28" s="7">
        <f t="shared" si="5"/>
        <v>0</v>
      </c>
      <c r="N28" s="8">
        <f t="shared" si="4"/>
        <v>0</v>
      </c>
    </row>
    <row r="29" spans="1:14" ht="16.5" thickBot="1">
      <c r="A29" s="27" t="s">
        <v>24</v>
      </c>
      <c r="B29" s="12">
        <v>1.71</v>
      </c>
      <c r="C29" s="13"/>
      <c r="D29" s="14"/>
      <c r="E29" s="12">
        <v>86</v>
      </c>
      <c r="F29" s="37"/>
      <c r="G29" s="25">
        <f>B29*E29</f>
        <v>147.06</v>
      </c>
      <c r="H29" s="46"/>
      <c r="I29" s="7">
        <f t="shared" si="1"/>
        <v>0</v>
      </c>
      <c r="J29" s="8">
        <f t="shared" si="2"/>
        <v>0</v>
      </c>
      <c r="K29" s="25">
        <v>15</v>
      </c>
      <c r="L29" s="6"/>
      <c r="M29" s="7">
        <f t="shared" si="5"/>
        <v>0</v>
      </c>
      <c r="N29" s="8">
        <f t="shared" si="4"/>
        <v>0</v>
      </c>
    </row>
    <row r="30" spans="1:14" ht="16.5" thickBot="1">
      <c r="A30" s="27" t="s">
        <v>27</v>
      </c>
      <c r="B30" s="15"/>
      <c r="C30" s="16">
        <v>2.824</v>
      </c>
      <c r="D30" s="14"/>
      <c r="E30" s="15"/>
      <c r="F30" s="36">
        <v>27</v>
      </c>
      <c r="G30" s="25">
        <f>(F30*70%)*1.23</f>
        <v>23.246999999999996</v>
      </c>
      <c r="H30" s="46"/>
      <c r="I30" s="7">
        <f t="shared" si="1"/>
        <v>0</v>
      </c>
      <c r="J30" s="8">
        <f t="shared" si="2"/>
        <v>0</v>
      </c>
      <c r="K30" s="25">
        <f>(F30*30%)*1.23</f>
        <v>9.963</v>
      </c>
      <c r="L30" s="6"/>
      <c r="M30" s="7">
        <f t="shared" si="5"/>
        <v>0</v>
      </c>
      <c r="N30" s="8">
        <f t="shared" si="4"/>
        <v>0</v>
      </c>
    </row>
    <row r="31" spans="1:14" ht="16.5" thickBot="1">
      <c r="A31" s="27" t="s">
        <v>25</v>
      </c>
      <c r="B31" s="15"/>
      <c r="C31" s="18"/>
      <c r="D31" s="17">
        <v>2100</v>
      </c>
      <c r="E31" s="15"/>
      <c r="F31" s="37"/>
      <c r="G31" s="25">
        <f>D31*85%</f>
        <v>1785</v>
      </c>
      <c r="H31" s="46"/>
      <c r="I31" s="7">
        <f t="shared" si="1"/>
        <v>0</v>
      </c>
      <c r="J31" s="8">
        <f t="shared" si="2"/>
        <v>0</v>
      </c>
      <c r="K31" s="25">
        <f>D31*15%</f>
        <v>315</v>
      </c>
      <c r="L31" s="6"/>
      <c r="M31" s="7">
        <f t="shared" si="5"/>
        <v>0</v>
      </c>
      <c r="N31" s="8">
        <f t="shared" si="4"/>
        <v>0</v>
      </c>
    </row>
    <row r="32" spans="1:14" ht="16.5" thickBot="1">
      <c r="A32" s="27" t="s">
        <v>28</v>
      </c>
      <c r="B32" s="15"/>
      <c r="C32" s="16">
        <v>0.662</v>
      </c>
      <c r="D32" s="14"/>
      <c r="E32" s="15"/>
      <c r="F32" s="36">
        <v>80</v>
      </c>
      <c r="G32" s="25">
        <f>(F32*90%)*0.66</f>
        <v>47.52</v>
      </c>
      <c r="H32" s="46"/>
      <c r="I32" s="7">
        <f t="shared" si="1"/>
        <v>0</v>
      </c>
      <c r="J32" s="8">
        <f t="shared" si="2"/>
        <v>0</v>
      </c>
      <c r="K32" s="25">
        <f>(F32*10%)*0.66</f>
        <v>5.28</v>
      </c>
      <c r="L32" s="6"/>
      <c r="M32" s="7">
        <f t="shared" si="5"/>
        <v>0</v>
      </c>
      <c r="N32" s="8">
        <f t="shared" si="4"/>
        <v>0</v>
      </c>
    </row>
    <row r="33" spans="1:14" ht="15.75">
      <c r="A33" s="27" t="s">
        <v>29</v>
      </c>
      <c r="B33" s="15"/>
      <c r="C33" s="16">
        <v>0.76</v>
      </c>
      <c r="D33" s="14"/>
      <c r="E33" s="15"/>
      <c r="F33" s="36">
        <v>30</v>
      </c>
      <c r="G33" s="25">
        <f>(F33*90%)*0.66</f>
        <v>17.82</v>
      </c>
      <c r="H33" s="46"/>
      <c r="I33" s="7">
        <f t="shared" si="1"/>
        <v>0</v>
      </c>
      <c r="J33" s="8">
        <f t="shared" si="2"/>
        <v>0</v>
      </c>
      <c r="K33" s="25">
        <f>(F33*10%)*0.66</f>
        <v>1.98</v>
      </c>
      <c r="L33" s="6"/>
      <c r="M33" s="7">
        <f t="shared" si="5"/>
        <v>0</v>
      </c>
      <c r="N33" s="8">
        <f t="shared" si="4"/>
        <v>0</v>
      </c>
    </row>
    <row r="34" spans="1:14" ht="15.75">
      <c r="A34" s="27" t="s">
        <v>44</v>
      </c>
      <c r="B34" s="15"/>
      <c r="C34" s="16">
        <v>1.75</v>
      </c>
      <c r="D34" s="14"/>
      <c r="E34" s="15"/>
      <c r="F34" s="36">
        <v>12</v>
      </c>
      <c r="G34" s="25">
        <v>0</v>
      </c>
      <c r="H34" s="49"/>
      <c r="I34" s="7">
        <f t="shared" si="1"/>
        <v>0</v>
      </c>
      <c r="J34" s="8">
        <f t="shared" si="2"/>
        <v>0</v>
      </c>
      <c r="K34" s="25">
        <f>F34*1.75</f>
        <v>21</v>
      </c>
      <c r="L34" s="49"/>
      <c r="M34" s="7">
        <f t="shared" si="5"/>
        <v>0</v>
      </c>
      <c r="N34" s="8">
        <f t="shared" si="4"/>
        <v>0</v>
      </c>
    </row>
    <row r="35" spans="1:14" ht="15.75">
      <c r="A35" s="27" t="s">
        <v>45</v>
      </c>
      <c r="B35" s="15"/>
      <c r="C35" s="16">
        <v>2.75</v>
      </c>
      <c r="D35" s="14"/>
      <c r="E35" s="15"/>
      <c r="F35" s="36">
        <v>12</v>
      </c>
      <c r="G35" s="25">
        <v>0</v>
      </c>
      <c r="H35" s="49"/>
      <c r="I35" s="7">
        <f t="shared" si="1"/>
        <v>0</v>
      </c>
      <c r="J35" s="8">
        <f t="shared" si="2"/>
        <v>0</v>
      </c>
      <c r="K35" s="25">
        <f>F35*2.75</f>
        <v>33</v>
      </c>
      <c r="L35" s="49"/>
      <c r="M35" s="7">
        <f t="shared" si="5"/>
        <v>0</v>
      </c>
      <c r="N35" s="8">
        <f t="shared" si="4"/>
        <v>0</v>
      </c>
    </row>
    <row r="36" spans="1:14" ht="16.5" thickBot="1">
      <c r="A36" s="28" t="s">
        <v>39</v>
      </c>
      <c r="B36" s="39"/>
      <c r="C36" s="40">
        <v>1</v>
      </c>
      <c r="D36" s="41"/>
      <c r="E36" s="15"/>
      <c r="F36" s="44">
        <v>80</v>
      </c>
      <c r="G36" s="23">
        <v>50</v>
      </c>
      <c r="H36" s="6"/>
      <c r="I36" s="7">
        <f t="shared" si="1"/>
        <v>0</v>
      </c>
      <c r="J36" s="8">
        <f t="shared" si="2"/>
        <v>0</v>
      </c>
      <c r="K36" s="23">
        <v>40</v>
      </c>
      <c r="L36" s="6"/>
      <c r="M36" s="7">
        <f t="shared" si="5"/>
        <v>0</v>
      </c>
      <c r="N36" s="8">
        <f t="shared" si="4"/>
        <v>0</v>
      </c>
    </row>
    <row r="37" spans="1:14" ht="16.5" thickBot="1">
      <c r="A37" s="30"/>
      <c r="B37" s="31"/>
      <c r="C37" s="31"/>
      <c r="D37" s="31"/>
      <c r="E37" s="31"/>
      <c r="F37" s="42" t="s">
        <v>42</v>
      </c>
      <c r="G37" s="45">
        <f>SUM(G7:G36)</f>
        <v>12113.277999999998</v>
      </c>
      <c r="H37" s="50"/>
      <c r="I37" s="51">
        <f>SUM(I7:I36)</f>
        <v>0</v>
      </c>
      <c r="J37" s="52">
        <f t="shared" si="2"/>
        <v>0</v>
      </c>
      <c r="K37" s="53">
        <f>SUM(K7:K36)</f>
        <v>3050.9220000000005</v>
      </c>
      <c r="L37" s="50"/>
      <c r="M37" s="51">
        <f>SUM(M7:M36)</f>
        <v>0</v>
      </c>
      <c r="N37" s="52">
        <f>M37*1.23</f>
        <v>0</v>
      </c>
    </row>
    <row r="38" spans="1:14" ht="19.5" thickBot="1">
      <c r="A38" s="85"/>
      <c r="B38" s="85"/>
      <c r="C38" s="85"/>
      <c r="D38" s="31"/>
      <c r="E38" s="31"/>
      <c r="F38" s="32"/>
      <c r="G38" s="33"/>
      <c r="H38" s="29"/>
      <c r="I38" s="66" t="s">
        <v>32</v>
      </c>
      <c r="J38" s="66"/>
      <c r="K38" s="34">
        <f>(G37+K37)</f>
        <v>15164.199999999999</v>
      </c>
      <c r="L38" s="54"/>
      <c r="M38" s="55">
        <f>I37+M37</f>
        <v>0</v>
      </c>
      <c r="N38" s="55">
        <f>M38*1.23</f>
        <v>0</v>
      </c>
    </row>
    <row r="39" spans="1:13" ht="18.75">
      <c r="A39" s="85"/>
      <c r="B39" s="85"/>
      <c r="C39" s="85"/>
      <c r="K39" s="80"/>
      <c r="L39" s="80"/>
      <c r="M39" s="56"/>
    </row>
    <row r="40" spans="1:10" ht="12.7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38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4" spans="2:9" ht="14.25">
      <c r="B44" s="81"/>
      <c r="C44" s="81"/>
      <c r="D44" s="81"/>
      <c r="E44" s="81"/>
      <c r="F44" s="81"/>
      <c r="G44" s="21"/>
      <c r="H44" s="21"/>
      <c r="I44" s="21"/>
    </row>
    <row r="45" spans="2:9" ht="14.25">
      <c r="B45" s="81"/>
      <c r="C45" s="81"/>
      <c r="D45" s="81"/>
      <c r="E45" s="81"/>
      <c r="F45" s="81"/>
      <c r="G45" s="22"/>
      <c r="H45" s="20"/>
      <c r="I45" s="20"/>
    </row>
    <row r="46" spans="2:9" ht="14.25">
      <c r="B46" s="19"/>
      <c r="C46" s="19"/>
      <c r="D46" s="19"/>
      <c r="E46" s="19"/>
      <c r="F46" s="19"/>
      <c r="G46" s="19"/>
      <c r="H46" s="19"/>
      <c r="I46" s="19"/>
    </row>
    <row r="47" spans="2:9" ht="14.25">
      <c r="B47" s="19"/>
      <c r="C47" s="19"/>
      <c r="D47" s="19"/>
      <c r="E47" s="19"/>
      <c r="F47" s="19"/>
      <c r="G47" s="19"/>
      <c r="H47" s="19"/>
      <c r="I47" s="19"/>
    </row>
  </sheetData>
  <sheetProtection/>
  <mergeCells count="23">
    <mergeCell ref="B45:F45"/>
    <mergeCell ref="A40:J41"/>
    <mergeCell ref="B44:F44"/>
    <mergeCell ref="G5:G6"/>
    <mergeCell ref="A5:A6"/>
    <mergeCell ref="A38:C39"/>
    <mergeCell ref="B5:D5"/>
    <mergeCell ref="A1:N1"/>
    <mergeCell ref="E5:F5"/>
    <mergeCell ref="I5:I6"/>
    <mergeCell ref="J5:J6"/>
    <mergeCell ref="H5:H6"/>
    <mergeCell ref="K39:L39"/>
    <mergeCell ref="L5:L6"/>
    <mergeCell ref="N5:N6"/>
    <mergeCell ref="B3:M3"/>
    <mergeCell ref="G4:J4"/>
    <mergeCell ref="K5:K6"/>
    <mergeCell ref="A2:N2"/>
    <mergeCell ref="I38:J38"/>
    <mergeCell ref="A4:F4"/>
    <mergeCell ref="M5:M6"/>
    <mergeCell ref="K4:N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preinstalacja</cp:lastModifiedBy>
  <cp:lastPrinted>2012-03-21T12:00:06Z</cp:lastPrinted>
  <dcterms:created xsi:type="dcterms:W3CDTF">2010-03-31T14:29:27Z</dcterms:created>
  <dcterms:modified xsi:type="dcterms:W3CDTF">2015-11-02T20:34:45Z</dcterms:modified>
  <cp:category/>
  <cp:version/>
  <cp:contentType/>
  <cp:contentStatus/>
</cp:coreProperties>
</file>