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1840" windowHeight="11595" activeTab="0"/>
  </bookViews>
  <sheets>
    <sheet name="Arkusz1" sheetId="1" r:id="rId1"/>
  </sheets>
  <definedNames>
    <definedName name="_xlnm.Print_Area" localSheetId="0">'Arkusz1'!$A$1:$N$47</definedName>
  </definedNames>
  <calcPr fullCalcOnLoad="1"/>
</workbook>
</file>

<file path=xl/sharedStrings.xml><?xml version="1.0" encoding="utf-8"?>
<sst xmlns="http://schemas.openxmlformats.org/spreadsheetml/2006/main" count="59" uniqueCount="54">
  <si>
    <t>rodzaj linii</t>
  </si>
  <si>
    <t>norma</t>
  </si>
  <si>
    <t>P1b</t>
  </si>
  <si>
    <t>ilość</t>
  </si>
  <si>
    <t>szt</t>
  </si>
  <si>
    <t>P1c</t>
  </si>
  <si>
    <t>P1d</t>
  </si>
  <si>
    <t>P3b</t>
  </si>
  <si>
    <t>P4</t>
  </si>
  <si>
    <t>P7a</t>
  </si>
  <si>
    <t>P10</t>
  </si>
  <si>
    <t>P11</t>
  </si>
  <si>
    <t>P12</t>
  </si>
  <si>
    <t>P13</t>
  </si>
  <si>
    <t>P14</t>
  </si>
  <si>
    <t>P8a</t>
  </si>
  <si>
    <t>P8b</t>
  </si>
  <si>
    <t>P8d</t>
  </si>
  <si>
    <t>P8e</t>
  </si>
  <si>
    <t>P8f</t>
  </si>
  <si>
    <t>P8g</t>
  </si>
  <si>
    <t>P9a</t>
  </si>
  <si>
    <t>P9b</t>
  </si>
  <si>
    <t>P16</t>
  </si>
  <si>
    <t>P17</t>
  </si>
  <si>
    <t>P21</t>
  </si>
  <si>
    <t>m2</t>
  </si>
  <si>
    <t>P20</t>
  </si>
  <si>
    <t>P23</t>
  </si>
  <si>
    <t>P24</t>
  </si>
  <si>
    <t>m2/mb</t>
  </si>
  <si>
    <t>powierzchnia całkowita (m2)</t>
  </si>
  <si>
    <t>m2/m2</t>
  </si>
  <si>
    <t>cena ogółem netto</t>
  </si>
  <si>
    <t>cena ogółem brutto</t>
  </si>
  <si>
    <t>cena jednostkowa (netto)</t>
  </si>
  <si>
    <t>P7b</t>
  </si>
  <si>
    <t>oznakowanie cienkowarstwowe</t>
  </si>
  <si>
    <t>oznakowanie grubowarstwowe</t>
  </si>
  <si>
    <t>suma</t>
  </si>
  <si>
    <t>P1e</t>
  </si>
  <si>
    <t>Śrutowanie/frezowanie</t>
  </si>
  <si>
    <t>P10 kol. czerwony</t>
  </si>
  <si>
    <t>P18 kol. niebieski</t>
  </si>
  <si>
    <t>cena ogółem netto (GxH)</t>
  </si>
  <si>
    <t>zł</t>
  </si>
  <si>
    <t>Kwota łączna za oznakowanie cieńkowarstwowe i grubowarstwowe:</t>
  </si>
  <si>
    <t>netto</t>
  </si>
  <si>
    <t>brutto</t>
  </si>
  <si>
    <t>Formularz cenowy na wykonanie oznakowania poziomego w 2018 roku</t>
  </si>
  <si>
    <t>termoznak trójkąt (kolor)</t>
  </si>
  <si>
    <t>termoznak elipsa (kolor)</t>
  </si>
  <si>
    <t>Oznakowanie tymczasowe żółte - taśma aluminiowa</t>
  </si>
  <si>
    <t>Załącznik nr 4 do specyfikacji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</si>
</sst>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sz val="14"/>
      <name val="Arial CE"/>
      <family val="0"/>
    </font>
    <font>
      <sz val="10"/>
      <name val="Calibri"/>
      <family val="2"/>
    </font>
    <font>
      <sz val="20"/>
      <name val="Arial CE"/>
      <family val="0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47"/>
      </patternFill>
    </fill>
    <fill>
      <patternFill patternType="solid">
        <fgColor indexed="23"/>
        <bgColor indexed="64"/>
      </patternFill>
    </fill>
    <fill>
      <patternFill patternType="gray0625"/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medium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medium"/>
      <right style="medium"/>
      <top style="thin"/>
      <bottom>
        <color indexed="63"/>
      </bottom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4" fontId="3" fillId="7" borderId="14" xfId="0" applyNumberFormat="1" applyFont="1" applyFill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3" fillId="7" borderId="17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3" fillId="7" borderId="21" xfId="0" applyNumberFormat="1" applyFont="1" applyFill="1" applyBorder="1" applyAlignment="1">
      <alignment horizontal="right"/>
    </xf>
    <xf numFmtId="4" fontId="3" fillId="7" borderId="22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10" borderId="0" xfId="0" applyNumberFormat="1" applyFont="1" applyFill="1" applyBorder="1" applyAlignment="1">
      <alignment horizontal="right"/>
    </xf>
    <xf numFmtId="4" fontId="3" fillId="10" borderId="23" xfId="0" applyNumberFormat="1" applyFont="1" applyFill="1" applyBorder="1" applyAlignment="1">
      <alignment horizontal="right"/>
    </xf>
    <xf numFmtId="4" fontId="3" fillId="10" borderId="24" xfId="0" applyNumberFormat="1" applyFont="1" applyFill="1" applyBorder="1" applyAlignment="1">
      <alignment horizontal="right"/>
    </xf>
    <xf numFmtId="0" fontId="3" fillId="10" borderId="25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3" fillId="7" borderId="22" xfId="0" applyNumberFormat="1" applyFont="1" applyFill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3" fillId="7" borderId="27" xfId="0" applyFont="1" applyFill="1" applyBorder="1" applyAlignment="1">
      <alignment horizontal="center"/>
    </xf>
    <xf numFmtId="4" fontId="3" fillId="7" borderId="28" xfId="0" applyNumberFormat="1" applyFont="1" applyFill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0" fontId="4" fillId="24" borderId="30" xfId="0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3" fontId="3" fillId="7" borderId="32" xfId="0" applyNumberFormat="1" applyFont="1" applyFill="1" applyBorder="1" applyAlignment="1">
      <alignment horizontal="right"/>
    </xf>
    <xf numFmtId="4" fontId="4" fillId="10" borderId="33" xfId="0" applyNumberFormat="1" applyFont="1" applyFill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0" fontId="3" fillId="10" borderId="11" xfId="0" applyFont="1" applyFill="1" applyBorder="1" applyAlignment="1">
      <alignment horizontal="center"/>
    </xf>
    <xf numFmtId="0" fontId="3" fillId="10" borderId="35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 wrapText="1"/>
    </xf>
    <xf numFmtId="164" fontId="3" fillId="0" borderId="14" xfId="0" applyNumberFormat="1" applyFont="1" applyBorder="1" applyAlignment="1">
      <alignment/>
    </xf>
    <xf numFmtId="164" fontId="3" fillId="0" borderId="36" xfId="0" applyNumberFormat="1" applyFont="1" applyBorder="1" applyAlignment="1">
      <alignment/>
    </xf>
    <xf numFmtId="164" fontId="3" fillId="0" borderId="37" xfId="0" applyNumberFormat="1" applyFont="1" applyBorder="1" applyAlignment="1">
      <alignment/>
    </xf>
    <xf numFmtId="164" fontId="3" fillId="0" borderId="38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31" xfId="0" applyNumberFormat="1" applyFont="1" applyFill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21" xfId="0" applyNumberFormat="1" applyFont="1" applyFill="1" applyBorder="1" applyAlignment="1">
      <alignment/>
    </xf>
    <xf numFmtId="164" fontId="3" fillId="0" borderId="22" xfId="0" applyNumberFormat="1" applyFont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4" fontId="3" fillId="7" borderId="17" xfId="0" applyNumberFormat="1" applyFont="1" applyFill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4" fontId="3" fillId="10" borderId="24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/>
    </xf>
    <xf numFmtId="4" fontId="4" fillId="0" borderId="41" xfId="0" applyNumberFormat="1" applyFont="1" applyFill="1" applyBorder="1" applyAlignment="1">
      <alignment/>
    </xf>
    <xf numFmtId="4" fontId="4" fillId="25" borderId="42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10" borderId="40" xfId="0" applyNumberFormat="1" applyFont="1" applyFill="1" applyBorder="1" applyAlignment="1">
      <alignment horizontal="right"/>
    </xf>
    <xf numFmtId="4" fontId="4" fillId="25" borderId="44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right"/>
    </xf>
    <xf numFmtId="4" fontId="4" fillId="0" borderId="43" xfId="0" applyNumberFormat="1" applyFont="1" applyFill="1" applyBorder="1" applyAlignment="1">
      <alignment horizontal="right"/>
    </xf>
    <xf numFmtId="4" fontId="3" fillId="10" borderId="45" xfId="0" applyNumberFormat="1" applyFont="1" applyFill="1" applyBorder="1" applyAlignment="1">
      <alignment horizontal="right"/>
    </xf>
    <xf numFmtId="0" fontId="3" fillId="10" borderId="35" xfId="0" applyFont="1" applyFill="1" applyBorder="1" applyAlignment="1">
      <alignment horizontal="center" wrapText="1"/>
    </xf>
    <xf numFmtId="4" fontId="3" fillId="7" borderId="28" xfId="0" applyNumberFormat="1" applyFont="1" applyFill="1" applyBorder="1" applyAlignment="1">
      <alignment horizontal="center" vertical="center"/>
    </xf>
    <xf numFmtId="3" fontId="3" fillId="7" borderId="32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/>
    </xf>
    <xf numFmtId="4" fontId="3" fillId="10" borderId="47" xfId="0" applyNumberFormat="1" applyFont="1" applyFill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164" fontId="3" fillId="0" borderId="21" xfId="0" applyNumberFormat="1" applyFont="1" applyBorder="1" applyAlignment="1">
      <alignment horizontal="right" vertical="center"/>
    </xf>
    <xf numFmtId="164" fontId="3" fillId="0" borderId="22" xfId="0" applyNumberFormat="1" applyFont="1" applyBorder="1" applyAlignment="1">
      <alignment horizontal="right" vertical="center"/>
    </xf>
    <xf numFmtId="4" fontId="3" fillId="10" borderId="0" xfId="0" applyNumberFormat="1" applyFont="1" applyFill="1" applyBorder="1" applyAlignment="1">
      <alignment horizontal="right" vertical="center"/>
    </xf>
    <xf numFmtId="164" fontId="3" fillId="0" borderId="31" xfId="0" applyNumberFormat="1" applyFont="1" applyBorder="1" applyAlignment="1">
      <alignment horizontal="right" vertical="center"/>
    </xf>
    <xf numFmtId="164" fontId="3" fillId="0" borderId="38" xfId="0" applyNumberFormat="1" applyFont="1" applyBorder="1" applyAlignment="1">
      <alignment horizontal="right" vertical="center"/>
    </xf>
    <xf numFmtId="164" fontId="3" fillId="0" borderId="39" xfId="0" applyNumberFormat="1" applyFont="1" applyBorder="1" applyAlignment="1">
      <alignment horizontal="right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horizontal="right" vertical="center"/>
    </xf>
    <xf numFmtId="0" fontId="10" fillId="0" borderId="48" xfId="0" applyNumberFormat="1" applyFont="1" applyBorder="1" applyAlignment="1">
      <alignment horizontal="right" vertical="center"/>
    </xf>
    <xf numFmtId="0" fontId="10" fillId="0" borderId="49" xfId="0" applyNumberFormat="1" applyFont="1" applyBorder="1" applyAlignment="1">
      <alignment horizontal="right" vertical="center"/>
    </xf>
    <xf numFmtId="0" fontId="10" fillId="0" borderId="50" xfId="0" applyNumberFormat="1" applyFont="1" applyBorder="1" applyAlignment="1">
      <alignment horizontal="right" vertical="center"/>
    </xf>
    <xf numFmtId="0" fontId="10" fillId="0" borderId="25" xfId="0" applyNumberFormat="1" applyFont="1" applyBorder="1" applyAlignment="1">
      <alignment horizontal="right" vertical="center"/>
    </xf>
    <xf numFmtId="0" fontId="10" fillId="0" borderId="51" xfId="0" applyNumberFormat="1" applyFont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right" vertical="center"/>
    </xf>
    <xf numFmtId="4" fontId="10" fillId="0" borderId="48" xfId="0" applyNumberFormat="1" applyFont="1" applyFill="1" applyBorder="1" applyAlignment="1">
      <alignment horizontal="right" vertical="center"/>
    </xf>
    <xf numFmtId="4" fontId="10" fillId="0" borderId="49" xfId="0" applyNumberFormat="1" applyFont="1" applyFill="1" applyBorder="1" applyAlignment="1">
      <alignment horizontal="right" vertical="center"/>
    </xf>
    <xf numFmtId="4" fontId="10" fillId="0" borderId="50" xfId="0" applyNumberFormat="1" applyFont="1" applyFill="1" applyBorder="1" applyAlignment="1">
      <alignment horizontal="right" vertical="center"/>
    </xf>
    <xf numFmtId="4" fontId="10" fillId="0" borderId="25" xfId="0" applyNumberFormat="1" applyFont="1" applyFill="1" applyBorder="1" applyAlignment="1">
      <alignment horizontal="right" vertical="center"/>
    </xf>
    <xf numFmtId="4" fontId="10" fillId="0" borderId="51" xfId="0" applyNumberFormat="1" applyFont="1" applyFill="1" applyBorder="1" applyAlignment="1">
      <alignment horizontal="right" vertical="center"/>
    </xf>
    <xf numFmtId="4" fontId="9" fillId="0" borderId="40" xfId="0" applyNumberFormat="1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center" vertical="center"/>
    </xf>
    <xf numFmtId="4" fontId="9" fillId="0" borderId="38" xfId="0" applyNumberFormat="1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wrapText="1" shrinkToFit="1"/>
    </xf>
    <xf numFmtId="0" fontId="3" fillId="7" borderId="12" xfId="0" applyFont="1" applyFill="1" applyBorder="1" applyAlignment="1">
      <alignment horizontal="center" wrapText="1" shrinkToFit="1"/>
    </xf>
    <xf numFmtId="0" fontId="3" fillId="7" borderId="39" xfId="0" applyFont="1" applyFill="1" applyBorder="1" applyAlignment="1">
      <alignment horizontal="center" wrapText="1"/>
    </xf>
    <xf numFmtId="0" fontId="3" fillId="7" borderId="1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wrapText="1"/>
    </xf>
    <xf numFmtId="0" fontId="6" fillId="10" borderId="28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26" borderId="0" xfId="0" applyFont="1" applyFill="1" applyBorder="1" applyAlignment="1">
      <alignment horizontal="center" vertical="center" wrapText="1"/>
    </xf>
    <xf numFmtId="0" fontId="2" fillId="26" borderId="50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wrapText="1"/>
    </xf>
    <xf numFmtId="0" fontId="3" fillId="7" borderId="5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10" borderId="53" xfId="0" applyFont="1" applyFill="1" applyBorder="1" applyAlignment="1">
      <alignment horizontal="center" wrapText="1"/>
    </xf>
    <xf numFmtId="0" fontId="3" fillId="10" borderId="54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5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7" borderId="31" xfId="0" applyFont="1" applyFill="1" applyBorder="1" applyAlignment="1">
      <alignment horizontal="center" wrapText="1"/>
    </xf>
    <xf numFmtId="0" fontId="8" fillId="7" borderId="31" xfId="0" applyFont="1" applyFill="1" applyBorder="1" applyAlignment="1">
      <alignment horizontal="center" wrapText="1" shrinkToFit="1"/>
    </xf>
    <xf numFmtId="0" fontId="8" fillId="7" borderId="12" xfId="0" applyFont="1" applyFill="1" applyBorder="1" applyAlignment="1">
      <alignment horizontal="center" wrapTex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view="pageBreakPreview" zoomScaleSheetLayoutView="100" workbookViewId="0" topLeftCell="A1">
      <selection activeCell="A1" sqref="A1:N1"/>
    </sheetView>
  </sheetViews>
  <sheetFormatPr defaultColWidth="9.00390625" defaultRowHeight="12.75"/>
  <cols>
    <col min="1" max="1" width="23.125" style="0" customWidth="1"/>
    <col min="2" max="3" width="9.25390625" style="0" bestFit="1" customWidth="1"/>
    <col min="4" max="5" width="11.625" style="0" bestFit="1" customWidth="1"/>
    <col min="6" max="6" width="9.375" style="0" bestFit="1" customWidth="1"/>
    <col min="7" max="7" width="11.25390625" style="0" customWidth="1"/>
    <col min="8" max="8" width="12.125" style="0" customWidth="1"/>
    <col min="9" max="9" width="13.75390625" style="0" customWidth="1"/>
    <col min="10" max="10" width="15.25390625" style="0" customWidth="1"/>
    <col min="11" max="11" width="12.375" style="0" customWidth="1"/>
    <col min="13" max="13" width="15.00390625" style="0" customWidth="1"/>
    <col min="14" max="14" width="13.875" style="0" customWidth="1"/>
  </cols>
  <sheetData>
    <row r="1" spans="1:14" ht="18" customHeight="1">
      <c r="A1" s="130" t="s">
        <v>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27" customHeight="1">
      <c r="A2" s="113" t="s">
        <v>49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32.25" customHeight="1">
      <c r="A3" s="114"/>
      <c r="B3" s="114"/>
      <c r="C3" s="114"/>
      <c r="D3" s="114"/>
      <c r="E3" s="114"/>
      <c r="F3" s="115"/>
      <c r="G3" s="108" t="s">
        <v>37</v>
      </c>
      <c r="H3" s="109"/>
      <c r="I3" s="109"/>
      <c r="J3" s="110"/>
      <c r="K3" s="118" t="s">
        <v>38</v>
      </c>
      <c r="L3" s="119"/>
      <c r="M3" s="119"/>
      <c r="N3" s="120"/>
    </row>
    <row r="4" spans="1:14" ht="32.2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60"/>
      <c r="L4" s="60"/>
      <c r="M4" s="60"/>
      <c r="N4" s="60"/>
    </row>
    <row r="5" spans="1:14" s="1" customFormat="1" ht="20.25" customHeight="1">
      <c r="A5" s="122" t="s">
        <v>0</v>
      </c>
      <c r="B5" s="127" t="s">
        <v>1</v>
      </c>
      <c r="C5" s="128"/>
      <c r="D5" s="129"/>
      <c r="E5" s="131" t="s">
        <v>3</v>
      </c>
      <c r="F5" s="106"/>
      <c r="G5" s="111" t="s">
        <v>31</v>
      </c>
      <c r="H5" s="132" t="s">
        <v>35</v>
      </c>
      <c r="I5" s="116" t="s">
        <v>44</v>
      </c>
      <c r="J5" s="106" t="s">
        <v>34</v>
      </c>
      <c r="K5" s="111" t="s">
        <v>31</v>
      </c>
      <c r="L5" s="104" t="s">
        <v>35</v>
      </c>
      <c r="M5" s="116" t="s">
        <v>33</v>
      </c>
      <c r="N5" s="106" t="s">
        <v>34</v>
      </c>
    </row>
    <row r="6" spans="1:14" s="1" customFormat="1" ht="30.75" customHeight="1" thickBot="1">
      <c r="A6" s="123"/>
      <c r="B6" s="2" t="s">
        <v>30</v>
      </c>
      <c r="C6" s="3" t="s">
        <v>26</v>
      </c>
      <c r="D6" s="24" t="s">
        <v>32</v>
      </c>
      <c r="E6" s="4" t="s">
        <v>26</v>
      </c>
      <c r="F6" s="5" t="s">
        <v>4</v>
      </c>
      <c r="G6" s="112"/>
      <c r="H6" s="133"/>
      <c r="I6" s="117"/>
      <c r="J6" s="107"/>
      <c r="K6" s="112"/>
      <c r="L6" s="105"/>
      <c r="M6" s="117"/>
      <c r="N6" s="107"/>
    </row>
    <row r="7" spans="1:14" ht="15.75">
      <c r="A7" s="19" t="s">
        <v>2</v>
      </c>
      <c r="B7" s="6">
        <v>0.04</v>
      </c>
      <c r="C7" s="7"/>
      <c r="D7" s="8"/>
      <c r="E7" s="28">
        <v>800</v>
      </c>
      <c r="F7" s="8"/>
      <c r="G7" s="17">
        <f>E7*90%</f>
        <v>720</v>
      </c>
      <c r="H7" s="35"/>
      <c r="I7" s="36"/>
      <c r="J7" s="37"/>
      <c r="K7" s="17">
        <f>E7*10%</f>
        <v>80</v>
      </c>
      <c r="L7" s="40"/>
      <c r="M7" s="38"/>
      <c r="N7" s="39"/>
    </row>
    <row r="8" spans="1:14" ht="15.75">
      <c r="A8" s="20" t="s">
        <v>5</v>
      </c>
      <c r="B8" s="9">
        <v>0.12</v>
      </c>
      <c r="C8" s="10"/>
      <c r="D8" s="11"/>
      <c r="E8" s="28">
        <v>350</v>
      </c>
      <c r="F8" s="11"/>
      <c r="G8" s="17">
        <f aca="true" t="shared" si="0" ref="G8:G14">E8*90%</f>
        <v>315</v>
      </c>
      <c r="H8" s="41"/>
      <c r="I8" s="43"/>
      <c r="J8" s="45"/>
      <c r="K8" s="17">
        <f aca="true" t="shared" si="1" ref="K8:K14">E8*10%</f>
        <v>35</v>
      </c>
      <c r="L8" s="40"/>
      <c r="M8" s="38"/>
      <c r="N8" s="39"/>
    </row>
    <row r="9" spans="1:14" ht="15.75">
      <c r="A9" s="20" t="s">
        <v>6</v>
      </c>
      <c r="B9" s="9">
        <v>0.06</v>
      </c>
      <c r="C9" s="10"/>
      <c r="D9" s="11"/>
      <c r="E9" s="28">
        <v>175</v>
      </c>
      <c r="F9" s="11"/>
      <c r="G9" s="17">
        <f t="shared" si="0"/>
        <v>157.5</v>
      </c>
      <c r="H9" s="41"/>
      <c r="I9" s="43"/>
      <c r="J9" s="45"/>
      <c r="K9" s="17">
        <f t="shared" si="1"/>
        <v>17.5</v>
      </c>
      <c r="L9" s="40"/>
      <c r="M9" s="38"/>
      <c r="N9" s="39"/>
    </row>
    <row r="10" spans="1:14" ht="15.75">
      <c r="A10" s="20" t="s">
        <v>40</v>
      </c>
      <c r="B10" s="9">
        <v>0.12</v>
      </c>
      <c r="C10" s="10"/>
      <c r="D10" s="11"/>
      <c r="E10" s="28">
        <v>175</v>
      </c>
      <c r="F10" s="11"/>
      <c r="G10" s="17">
        <f t="shared" si="0"/>
        <v>157.5</v>
      </c>
      <c r="H10" s="41"/>
      <c r="I10" s="43"/>
      <c r="J10" s="45"/>
      <c r="K10" s="17">
        <f t="shared" si="1"/>
        <v>17.5</v>
      </c>
      <c r="L10" s="40"/>
      <c r="M10" s="38"/>
      <c r="N10" s="39"/>
    </row>
    <row r="11" spans="1:14" ht="15.75">
      <c r="A11" s="20" t="s">
        <v>7</v>
      </c>
      <c r="B11" s="9">
        <v>0.18</v>
      </c>
      <c r="C11" s="10"/>
      <c r="D11" s="11"/>
      <c r="E11" s="28">
        <v>150</v>
      </c>
      <c r="F11" s="11"/>
      <c r="G11" s="17">
        <f t="shared" si="0"/>
        <v>135</v>
      </c>
      <c r="H11" s="41"/>
      <c r="I11" s="43"/>
      <c r="J11" s="45"/>
      <c r="K11" s="17">
        <f t="shared" si="1"/>
        <v>15</v>
      </c>
      <c r="L11" s="40"/>
      <c r="M11" s="38"/>
      <c r="N11" s="39"/>
    </row>
    <row r="12" spans="1:14" ht="15.75">
      <c r="A12" s="20" t="s">
        <v>8</v>
      </c>
      <c r="B12" s="9">
        <v>0.24</v>
      </c>
      <c r="C12" s="10"/>
      <c r="D12" s="11"/>
      <c r="E12" s="28">
        <v>500</v>
      </c>
      <c r="F12" s="11"/>
      <c r="G12" s="17">
        <f t="shared" si="0"/>
        <v>450</v>
      </c>
      <c r="H12" s="41"/>
      <c r="I12" s="43"/>
      <c r="J12" s="45"/>
      <c r="K12" s="17">
        <f t="shared" si="1"/>
        <v>50</v>
      </c>
      <c r="L12" s="40"/>
      <c r="M12" s="38"/>
      <c r="N12" s="39"/>
    </row>
    <row r="13" spans="1:14" ht="15.75">
      <c r="A13" s="20" t="s">
        <v>9</v>
      </c>
      <c r="B13" s="9">
        <v>0.12</v>
      </c>
      <c r="C13" s="10"/>
      <c r="D13" s="11"/>
      <c r="E13" s="28">
        <v>80</v>
      </c>
      <c r="F13" s="11"/>
      <c r="G13" s="17">
        <f t="shared" si="0"/>
        <v>72</v>
      </c>
      <c r="H13" s="41"/>
      <c r="I13" s="43"/>
      <c r="J13" s="45"/>
      <c r="K13" s="17">
        <f t="shared" si="1"/>
        <v>8</v>
      </c>
      <c r="L13" s="40"/>
      <c r="M13" s="38"/>
      <c r="N13" s="39"/>
    </row>
    <row r="14" spans="1:14" ht="15.75">
      <c r="A14" s="20" t="s">
        <v>36</v>
      </c>
      <c r="B14" s="9">
        <v>0.24</v>
      </c>
      <c r="C14" s="10"/>
      <c r="D14" s="11"/>
      <c r="E14" s="28">
        <v>125</v>
      </c>
      <c r="F14" s="11"/>
      <c r="G14" s="17">
        <f t="shared" si="0"/>
        <v>112.5</v>
      </c>
      <c r="H14" s="41"/>
      <c r="I14" s="43"/>
      <c r="J14" s="45"/>
      <c r="K14" s="17">
        <f t="shared" si="1"/>
        <v>12.5</v>
      </c>
      <c r="L14" s="40"/>
      <c r="M14" s="38"/>
      <c r="N14" s="39"/>
    </row>
    <row r="15" spans="1:14" ht="15.75">
      <c r="A15" s="20" t="s">
        <v>15</v>
      </c>
      <c r="B15" s="12"/>
      <c r="C15" s="13">
        <v>1.21</v>
      </c>
      <c r="D15" s="11"/>
      <c r="E15" s="12"/>
      <c r="F15" s="22">
        <v>40</v>
      </c>
      <c r="G15" s="18">
        <f>(F15*90%)*C15</f>
        <v>43.56</v>
      </c>
      <c r="H15" s="41"/>
      <c r="I15" s="43"/>
      <c r="J15" s="45"/>
      <c r="K15" s="18">
        <f>(F15*10%)*C15</f>
        <v>4.84</v>
      </c>
      <c r="L15" s="40"/>
      <c r="M15" s="38"/>
      <c r="N15" s="39"/>
    </row>
    <row r="16" spans="1:14" ht="15.75">
      <c r="A16" s="20" t="s">
        <v>16</v>
      </c>
      <c r="B16" s="12"/>
      <c r="C16" s="13">
        <v>1.49</v>
      </c>
      <c r="D16" s="11"/>
      <c r="E16" s="12"/>
      <c r="F16" s="22">
        <v>30</v>
      </c>
      <c r="G16" s="18">
        <f aca="true" t="shared" si="2" ref="G16:G22">(F16*90%)*C16</f>
        <v>40.23</v>
      </c>
      <c r="H16" s="41"/>
      <c r="I16" s="43"/>
      <c r="J16" s="45"/>
      <c r="K16" s="18">
        <f>(F16*10%)*C16</f>
        <v>4.47</v>
      </c>
      <c r="L16" s="40"/>
      <c r="M16" s="38"/>
      <c r="N16" s="39"/>
    </row>
    <row r="17" spans="1:14" ht="15.75">
      <c r="A17" s="20" t="s">
        <v>17</v>
      </c>
      <c r="B17" s="12"/>
      <c r="C17" s="13">
        <v>1.49</v>
      </c>
      <c r="D17" s="11"/>
      <c r="E17" s="12"/>
      <c r="F17" s="22">
        <v>30</v>
      </c>
      <c r="G17" s="18">
        <f t="shared" si="2"/>
        <v>40.23</v>
      </c>
      <c r="H17" s="41"/>
      <c r="I17" s="43"/>
      <c r="J17" s="45"/>
      <c r="K17" s="18">
        <f aca="true" t="shared" si="3" ref="K17:K22">(F17*10%)*C17</f>
        <v>4.47</v>
      </c>
      <c r="L17" s="40"/>
      <c r="M17" s="38"/>
      <c r="N17" s="39"/>
    </row>
    <row r="18" spans="1:14" ht="15.75">
      <c r="A18" s="20" t="s">
        <v>18</v>
      </c>
      <c r="B18" s="12"/>
      <c r="C18" s="13">
        <v>2.19</v>
      </c>
      <c r="D18" s="11"/>
      <c r="E18" s="12"/>
      <c r="F18" s="22">
        <v>15</v>
      </c>
      <c r="G18" s="18">
        <f t="shared" si="2"/>
        <v>29.564999999999998</v>
      </c>
      <c r="H18" s="41"/>
      <c r="I18" s="43"/>
      <c r="J18" s="45"/>
      <c r="K18" s="18">
        <f t="shared" si="3"/>
        <v>3.285</v>
      </c>
      <c r="L18" s="40"/>
      <c r="M18" s="38"/>
      <c r="N18" s="39"/>
    </row>
    <row r="19" spans="1:14" ht="15.75">
      <c r="A19" s="20" t="s">
        <v>19</v>
      </c>
      <c r="B19" s="12"/>
      <c r="C19" s="13">
        <v>2.19</v>
      </c>
      <c r="D19" s="11"/>
      <c r="E19" s="12"/>
      <c r="F19" s="22">
        <v>15</v>
      </c>
      <c r="G19" s="18">
        <f t="shared" si="2"/>
        <v>29.564999999999998</v>
      </c>
      <c r="H19" s="41"/>
      <c r="I19" s="43"/>
      <c r="J19" s="45"/>
      <c r="K19" s="18">
        <f t="shared" si="3"/>
        <v>3.285</v>
      </c>
      <c r="L19" s="40"/>
      <c r="M19" s="38"/>
      <c r="N19" s="39"/>
    </row>
    <row r="20" spans="1:14" ht="15.75">
      <c r="A20" s="20" t="s">
        <v>20</v>
      </c>
      <c r="B20" s="12"/>
      <c r="C20" s="13">
        <v>2.47</v>
      </c>
      <c r="D20" s="11"/>
      <c r="E20" s="12"/>
      <c r="F20" s="22">
        <v>10</v>
      </c>
      <c r="G20" s="18">
        <f t="shared" si="2"/>
        <v>22.23</v>
      </c>
      <c r="H20" s="41"/>
      <c r="I20" s="43"/>
      <c r="J20" s="45"/>
      <c r="K20" s="18">
        <f t="shared" si="3"/>
        <v>2.47</v>
      </c>
      <c r="L20" s="40"/>
      <c r="M20" s="38"/>
      <c r="N20" s="39"/>
    </row>
    <row r="21" spans="1:14" ht="15.75">
      <c r="A21" s="20" t="s">
        <v>21</v>
      </c>
      <c r="B21" s="12"/>
      <c r="C21" s="13">
        <v>4.15</v>
      </c>
      <c r="D21" s="11"/>
      <c r="E21" s="12"/>
      <c r="F21" s="22">
        <v>10</v>
      </c>
      <c r="G21" s="18">
        <f t="shared" si="2"/>
        <v>37.35</v>
      </c>
      <c r="H21" s="41"/>
      <c r="I21" s="43"/>
      <c r="J21" s="45"/>
      <c r="K21" s="18">
        <f t="shared" si="3"/>
        <v>4.15</v>
      </c>
      <c r="L21" s="40"/>
      <c r="M21" s="38"/>
      <c r="N21" s="39"/>
    </row>
    <row r="22" spans="1:14" ht="15.75">
      <c r="A22" s="20" t="s">
        <v>22</v>
      </c>
      <c r="B22" s="12"/>
      <c r="C22" s="13">
        <v>4.15</v>
      </c>
      <c r="D22" s="11"/>
      <c r="E22" s="12"/>
      <c r="F22" s="22">
        <v>10</v>
      </c>
      <c r="G22" s="18">
        <f t="shared" si="2"/>
        <v>37.35</v>
      </c>
      <c r="H22" s="41"/>
      <c r="I22" s="43"/>
      <c r="J22" s="45"/>
      <c r="K22" s="18">
        <f t="shared" si="3"/>
        <v>4.15</v>
      </c>
      <c r="L22" s="40"/>
      <c r="M22" s="38"/>
      <c r="N22" s="39"/>
    </row>
    <row r="23" spans="1:14" ht="15.75">
      <c r="A23" s="20" t="s">
        <v>10</v>
      </c>
      <c r="B23" s="9">
        <v>0.5</v>
      </c>
      <c r="C23" s="10"/>
      <c r="D23" s="11"/>
      <c r="E23" s="9">
        <v>1200</v>
      </c>
      <c r="F23" s="23"/>
      <c r="G23" s="18">
        <f>E23*90%</f>
        <v>1080</v>
      </c>
      <c r="H23" s="41"/>
      <c r="I23" s="43"/>
      <c r="J23" s="45"/>
      <c r="K23" s="18">
        <f>E23*10%</f>
        <v>120</v>
      </c>
      <c r="L23" s="40"/>
      <c r="M23" s="38"/>
      <c r="N23" s="39"/>
    </row>
    <row r="24" spans="1:14" ht="15.75">
      <c r="A24" s="20" t="s">
        <v>42</v>
      </c>
      <c r="B24" s="9">
        <v>0.5</v>
      </c>
      <c r="C24" s="10"/>
      <c r="D24" s="11"/>
      <c r="E24" s="9">
        <v>400</v>
      </c>
      <c r="F24" s="23"/>
      <c r="G24" s="18">
        <f>E24*90%</f>
        <v>360</v>
      </c>
      <c r="H24" s="46"/>
      <c r="I24" s="43"/>
      <c r="J24" s="45"/>
      <c r="K24" s="18">
        <f>E24*10%</f>
        <v>40</v>
      </c>
      <c r="L24" s="42"/>
      <c r="M24" s="38"/>
      <c r="N24" s="39"/>
    </row>
    <row r="25" spans="1:14" ht="15.75">
      <c r="A25" s="20" t="s">
        <v>11</v>
      </c>
      <c r="B25" s="9">
        <v>0.5</v>
      </c>
      <c r="C25" s="10"/>
      <c r="D25" s="11"/>
      <c r="E25" s="9">
        <v>120</v>
      </c>
      <c r="F25" s="23"/>
      <c r="G25" s="18">
        <f>E25*80%</f>
        <v>96</v>
      </c>
      <c r="H25" s="46"/>
      <c r="I25" s="43"/>
      <c r="J25" s="45"/>
      <c r="K25" s="18">
        <f>E25*20%</f>
        <v>24</v>
      </c>
      <c r="L25" s="42"/>
      <c r="M25" s="38"/>
      <c r="N25" s="39"/>
    </row>
    <row r="26" spans="1:14" ht="15.75">
      <c r="A26" s="20" t="s">
        <v>12</v>
      </c>
      <c r="B26" s="9">
        <v>0.5</v>
      </c>
      <c r="C26" s="10"/>
      <c r="D26" s="11"/>
      <c r="E26" s="9">
        <v>130</v>
      </c>
      <c r="F26" s="23"/>
      <c r="G26" s="18">
        <f>E26*80%</f>
        <v>104</v>
      </c>
      <c r="H26" s="46"/>
      <c r="I26" s="43"/>
      <c r="J26" s="45"/>
      <c r="K26" s="18">
        <f>E26*20%</f>
        <v>26</v>
      </c>
      <c r="L26" s="42"/>
      <c r="M26" s="38"/>
      <c r="N26" s="39"/>
    </row>
    <row r="27" spans="1:14" ht="15.75">
      <c r="A27" s="20" t="s">
        <v>13</v>
      </c>
      <c r="B27" s="9">
        <v>0.2625</v>
      </c>
      <c r="C27" s="10"/>
      <c r="D27" s="11"/>
      <c r="E27" s="9">
        <v>80</v>
      </c>
      <c r="F27" s="23"/>
      <c r="G27" s="18">
        <f>E27*80%</f>
        <v>64</v>
      </c>
      <c r="H27" s="46"/>
      <c r="I27" s="43"/>
      <c r="J27" s="45"/>
      <c r="K27" s="18">
        <f>E27*20%</f>
        <v>16</v>
      </c>
      <c r="L27" s="42"/>
      <c r="M27" s="38"/>
      <c r="N27" s="39"/>
    </row>
    <row r="28" spans="1:14" ht="15.75">
      <c r="A28" s="20" t="s">
        <v>14</v>
      </c>
      <c r="B28" s="9">
        <v>0.375</v>
      </c>
      <c r="C28" s="10"/>
      <c r="D28" s="11"/>
      <c r="E28" s="9">
        <v>80</v>
      </c>
      <c r="F28" s="23"/>
      <c r="G28" s="18">
        <f>E28*80%</f>
        <v>64</v>
      </c>
      <c r="H28" s="46"/>
      <c r="I28" s="43"/>
      <c r="J28" s="45"/>
      <c r="K28" s="18">
        <f>E28*20%</f>
        <v>16</v>
      </c>
      <c r="L28" s="42"/>
      <c r="M28" s="38"/>
      <c r="N28" s="39"/>
    </row>
    <row r="29" spans="1:14" ht="15.75">
      <c r="A29" s="20" t="s">
        <v>23</v>
      </c>
      <c r="B29" s="12"/>
      <c r="C29" s="13">
        <v>1.23</v>
      </c>
      <c r="D29" s="11"/>
      <c r="E29" s="12"/>
      <c r="F29" s="22">
        <v>15</v>
      </c>
      <c r="G29" s="18">
        <f>(F29*70%)</f>
        <v>10.5</v>
      </c>
      <c r="H29" s="46"/>
      <c r="I29" s="43"/>
      <c r="J29" s="45"/>
      <c r="K29" s="18">
        <f>(F29*30%)</f>
        <v>4.5</v>
      </c>
      <c r="L29" s="42"/>
      <c r="M29" s="38"/>
      <c r="N29" s="39"/>
    </row>
    <row r="30" spans="1:14" ht="15.75">
      <c r="A30" s="20" t="s">
        <v>24</v>
      </c>
      <c r="B30" s="9">
        <v>1.71</v>
      </c>
      <c r="C30" s="10"/>
      <c r="D30" s="11"/>
      <c r="E30" s="9">
        <v>60</v>
      </c>
      <c r="F30" s="23"/>
      <c r="G30" s="18">
        <f>SUM(E30*80%)</f>
        <v>48</v>
      </c>
      <c r="H30" s="46"/>
      <c r="I30" s="44"/>
      <c r="J30" s="47"/>
      <c r="K30" s="18">
        <f>SUM(E30*20%)</f>
        <v>12</v>
      </c>
      <c r="L30" s="42"/>
      <c r="M30" s="38"/>
      <c r="N30" s="39"/>
    </row>
    <row r="31" spans="1:14" ht="15.75">
      <c r="A31" s="34" t="s">
        <v>43</v>
      </c>
      <c r="B31" s="11"/>
      <c r="C31" s="48">
        <v>16.2</v>
      </c>
      <c r="D31" s="49"/>
      <c r="E31" s="48">
        <v>1000</v>
      </c>
      <c r="F31" s="50"/>
      <c r="G31" s="58">
        <f>(E31*90%)</f>
        <v>900</v>
      </c>
      <c r="H31" s="51"/>
      <c r="I31" s="52"/>
      <c r="J31" s="53"/>
      <c r="K31" s="58">
        <f>SUM(E31*10%)</f>
        <v>100</v>
      </c>
      <c r="L31" s="54"/>
      <c r="M31" s="55"/>
      <c r="N31" s="56"/>
    </row>
    <row r="32" spans="1:14" ht="15.75">
      <c r="A32" s="20" t="s">
        <v>27</v>
      </c>
      <c r="B32" s="12"/>
      <c r="C32" s="13">
        <v>2.824</v>
      </c>
      <c r="D32" s="11"/>
      <c r="E32" s="12"/>
      <c r="F32" s="22">
        <v>15</v>
      </c>
      <c r="G32" s="18">
        <f>(F32*70%)</f>
        <v>10.5</v>
      </c>
      <c r="H32" s="41"/>
      <c r="I32" s="43"/>
      <c r="J32" s="45"/>
      <c r="K32" s="18">
        <f>(F32*30%)</f>
        <v>4.5</v>
      </c>
      <c r="L32" s="40"/>
      <c r="M32" s="38"/>
      <c r="N32" s="39"/>
    </row>
    <row r="33" spans="1:14" ht="15.75">
      <c r="A33" s="20" t="s">
        <v>25</v>
      </c>
      <c r="B33" s="12"/>
      <c r="C33" s="15"/>
      <c r="D33" s="14">
        <v>2100</v>
      </c>
      <c r="E33" s="12"/>
      <c r="F33" s="23"/>
      <c r="G33" s="18">
        <f>D33*90%</f>
        <v>1890</v>
      </c>
      <c r="H33" s="41"/>
      <c r="I33" s="43"/>
      <c r="J33" s="45"/>
      <c r="K33" s="18">
        <f>D33*10%</f>
        <v>210</v>
      </c>
      <c r="L33" s="40"/>
      <c r="M33" s="38"/>
      <c r="N33" s="39"/>
    </row>
    <row r="34" spans="1:14" ht="15.75">
      <c r="A34" s="20" t="s">
        <v>28</v>
      </c>
      <c r="B34" s="12"/>
      <c r="C34" s="13">
        <v>0.662</v>
      </c>
      <c r="D34" s="11"/>
      <c r="E34" s="12"/>
      <c r="F34" s="22">
        <v>40</v>
      </c>
      <c r="G34" s="18">
        <f>(F34*90%)*0.66</f>
        <v>23.76</v>
      </c>
      <c r="H34" s="41"/>
      <c r="I34" s="43"/>
      <c r="J34" s="45"/>
      <c r="K34" s="18">
        <f>(F34*10%)*0.66</f>
        <v>2.64</v>
      </c>
      <c r="L34" s="40"/>
      <c r="M34" s="38"/>
      <c r="N34" s="39"/>
    </row>
    <row r="35" spans="1:14" ht="15.75">
      <c r="A35" s="20" t="s">
        <v>29</v>
      </c>
      <c r="B35" s="12"/>
      <c r="C35" s="13">
        <v>0.76</v>
      </c>
      <c r="D35" s="11"/>
      <c r="E35" s="12"/>
      <c r="F35" s="22">
        <v>15</v>
      </c>
      <c r="G35" s="18">
        <f>(F35*90%)*0.66</f>
        <v>8.91</v>
      </c>
      <c r="H35" s="41"/>
      <c r="I35" s="43"/>
      <c r="J35" s="45"/>
      <c r="K35" s="18">
        <f>(F35*10%)*0.66</f>
        <v>0.99</v>
      </c>
      <c r="L35" s="40"/>
      <c r="M35" s="38"/>
      <c r="N35" s="39"/>
    </row>
    <row r="36" spans="1:14" ht="15.75">
      <c r="A36" s="20" t="s">
        <v>50</v>
      </c>
      <c r="B36" s="12"/>
      <c r="C36" s="13">
        <v>1.75</v>
      </c>
      <c r="D36" s="11"/>
      <c r="E36" s="12"/>
      <c r="F36" s="22">
        <v>8</v>
      </c>
      <c r="G36" s="18">
        <v>0</v>
      </c>
      <c r="H36" s="41"/>
      <c r="I36" s="43"/>
      <c r="J36" s="45"/>
      <c r="K36" s="18">
        <f>F36*1.75</f>
        <v>14</v>
      </c>
      <c r="L36" s="41"/>
      <c r="M36" s="38"/>
      <c r="N36" s="39"/>
    </row>
    <row r="37" spans="1:14" ht="15.75">
      <c r="A37" s="32" t="s">
        <v>51</v>
      </c>
      <c r="B37" s="12"/>
      <c r="C37" s="13">
        <v>2.75</v>
      </c>
      <c r="D37" s="11"/>
      <c r="E37" s="12"/>
      <c r="F37" s="22">
        <v>8</v>
      </c>
      <c r="G37" s="18">
        <v>0</v>
      </c>
      <c r="H37" s="41"/>
      <c r="I37" s="43"/>
      <c r="J37" s="45"/>
      <c r="K37" s="18">
        <f>F37*2.75</f>
        <v>22</v>
      </c>
      <c r="L37" s="41"/>
      <c r="M37" s="38"/>
      <c r="N37" s="39"/>
    </row>
    <row r="38" spans="1:14" ht="16.5" thickBot="1">
      <c r="A38" s="33" t="s">
        <v>41</v>
      </c>
      <c r="B38" s="31"/>
      <c r="C38" s="25">
        <v>1</v>
      </c>
      <c r="D38" s="26"/>
      <c r="E38" s="12"/>
      <c r="F38" s="29">
        <v>40</v>
      </c>
      <c r="G38" s="73">
        <v>50</v>
      </c>
      <c r="H38" s="41"/>
      <c r="I38" s="43"/>
      <c r="J38" s="45"/>
      <c r="K38" s="16">
        <v>40</v>
      </c>
      <c r="L38" s="40"/>
      <c r="M38" s="38"/>
      <c r="N38" s="39"/>
    </row>
    <row r="39" spans="1:14" ht="48" thickBot="1">
      <c r="A39" s="74" t="s">
        <v>52</v>
      </c>
      <c r="B39" s="31"/>
      <c r="C39" s="75">
        <v>1</v>
      </c>
      <c r="D39" s="26"/>
      <c r="E39" s="76">
        <v>25</v>
      </c>
      <c r="F39" s="77"/>
      <c r="G39" s="78">
        <v>25</v>
      </c>
      <c r="H39" s="79"/>
      <c r="I39" s="80"/>
      <c r="J39" s="81"/>
      <c r="K39" s="82">
        <v>0</v>
      </c>
      <c r="L39" s="83"/>
      <c r="M39" s="84"/>
      <c r="N39" s="85"/>
    </row>
    <row r="40" spans="1:14" ht="16.5" thickBot="1">
      <c r="A40" s="21"/>
      <c r="B40" s="21"/>
      <c r="C40" s="21"/>
      <c r="D40" s="21"/>
      <c r="E40" s="21"/>
      <c r="F40" s="27" t="s">
        <v>39</v>
      </c>
      <c r="G40" s="69">
        <f>SUM(G7:G39)</f>
        <v>7134.25</v>
      </c>
      <c r="H40" s="70"/>
      <c r="I40" s="61"/>
      <c r="J40" s="62"/>
      <c r="K40" s="30">
        <f>SUM(K7:K39)</f>
        <v>919.2499999999999</v>
      </c>
      <c r="L40" s="63"/>
      <c r="M40" s="61"/>
      <c r="N40" s="62"/>
    </row>
    <row r="41" spans="1:14" ht="15.75">
      <c r="A41" s="21"/>
      <c r="B41" s="21"/>
      <c r="C41" s="21"/>
      <c r="D41" s="21"/>
      <c r="E41" s="21"/>
      <c r="F41" s="71"/>
      <c r="G41" s="72"/>
      <c r="H41" s="65"/>
      <c r="I41" s="65"/>
      <c r="J41" s="65"/>
      <c r="K41" s="72"/>
      <c r="L41" s="65"/>
      <c r="M41" s="65"/>
      <c r="N41" s="65"/>
    </row>
    <row r="42" spans="1:14" ht="15.75">
      <c r="A42" s="21"/>
      <c r="B42" s="21"/>
      <c r="C42" s="21"/>
      <c r="D42" s="21"/>
      <c r="E42" s="21"/>
      <c r="F42" s="21"/>
      <c r="G42" s="68"/>
      <c r="H42" s="64"/>
      <c r="I42" s="64"/>
      <c r="J42" s="64"/>
      <c r="K42" s="68"/>
      <c r="L42" s="64"/>
      <c r="M42" s="64"/>
      <c r="N42" s="64"/>
    </row>
    <row r="43" spans="1:14" ht="15.75" customHeight="1">
      <c r="A43" s="124" t="s">
        <v>46</v>
      </c>
      <c r="B43" s="124"/>
      <c r="C43" s="124"/>
      <c r="D43" s="89" t="s">
        <v>45</v>
      </c>
      <c r="E43" s="90"/>
      <c r="F43" s="86" t="s">
        <v>47</v>
      </c>
      <c r="G43" s="86"/>
      <c r="H43" s="86"/>
      <c r="I43" s="95" t="s">
        <v>45</v>
      </c>
      <c r="J43" s="96"/>
      <c r="K43" s="101" t="s">
        <v>48</v>
      </c>
      <c r="L43" s="101"/>
      <c r="M43" s="101"/>
      <c r="N43" s="66"/>
    </row>
    <row r="44" spans="1:14" ht="15.75">
      <c r="A44" s="125"/>
      <c r="B44" s="125"/>
      <c r="C44" s="125"/>
      <c r="D44" s="91"/>
      <c r="E44" s="92"/>
      <c r="F44" s="87"/>
      <c r="G44" s="87"/>
      <c r="H44" s="87"/>
      <c r="I44" s="97"/>
      <c r="J44" s="98"/>
      <c r="K44" s="102"/>
      <c r="L44" s="102"/>
      <c r="M44" s="102"/>
      <c r="N44" s="66"/>
    </row>
    <row r="45" spans="1:14" ht="18.75" customHeight="1">
      <c r="A45" s="126"/>
      <c r="B45" s="126"/>
      <c r="C45" s="126"/>
      <c r="D45" s="93"/>
      <c r="E45" s="94"/>
      <c r="F45" s="88"/>
      <c r="G45" s="88"/>
      <c r="H45" s="88"/>
      <c r="I45" s="99"/>
      <c r="J45" s="100"/>
      <c r="K45" s="103"/>
      <c r="L45" s="103"/>
      <c r="M45" s="103"/>
      <c r="N45" s="67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38.25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38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</row>
  </sheetData>
  <sheetProtection/>
  <mergeCells count="22">
    <mergeCell ref="A1:N1"/>
    <mergeCell ref="E5:F5"/>
    <mergeCell ref="I5:I6"/>
    <mergeCell ref="J5:J6"/>
    <mergeCell ref="H5:H6"/>
    <mergeCell ref="A46:J47"/>
    <mergeCell ref="G5:G6"/>
    <mergeCell ref="A5:A6"/>
    <mergeCell ref="A43:C45"/>
    <mergeCell ref="B5:D5"/>
    <mergeCell ref="A2:N2"/>
    <mergeCell ref="A3:F3"/>
    <mergeCell ref="M5:M6"/>
    <mergeCell ref="K3:N3"/>
    <mergeCell ref="L5:L6"/>
    <mergeCell ref="N5:N6"/>
    <mergeCell ref="G3:J3"/>
    <mergeCell ref="K5:K6"/>
    <mergeCell ref="F43:H45"/>
    <mergeCell ref="D43:E45"/>
    <mergeCell ref="I43:J45"/>
    <mergeCell ref="K43:M4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m.palusinski</cp:lastModifiedBy>
  <cp:lastPrinted>2017-10-25T11:00:07Z</cp:lastPrinted>
  <dcterms:created xsi:type="dcterms:W3CDTF">2010-03-31T14:29:27Z</dcterms:created>
  <dcterms:modified xsi:type="dcterms:W3CDTF">2017-12-05T11:23:06Z</dcterms:modified>
  <cp:category/>
  <cp:version/>
  <cp:contentType/>
  <cp:contentStatus/>
</cp:coreProperties>
</file>